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MD INGE\CONVALIDE\"/>
    </mc:Choice>
  </mc:AlternateContent>
  <bookViews>
    <workbookView xWindow="0" yWindow="0" windowWidth="19200" windowHeight="10995"/>
  </bookViews>
  <sheets>
    <sheet name="Elettronica e Informatica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C34" i="5"/>
  <c r="B34" i="5"/>
  <c r="A34" i="5"/>
  <c r="C33" i="5"/>
  <c r="B33" i="5"/>
  <c r="A33" i="5"/>
  <c r="C32" i="5"/>
  <c r="B32" i="5"/>
  <c r="A32" i="5"/>
  <c r="C31" i="5"/>
  <c r="B31" i="5"/>
  <c r="A31" i="5"/>
  <c r="C30" i="5"/>
  <c r="B30" i="5"/>
  <c r="A30" i="5"/>
  <c r="C29" i="5"/>
  <c r="B29" i="5"/>
  <c r="A29" i="5"/>
  <c r="C28" i="5"/>
  <c r="B28" i="5"/>
  <c r="A28" i="5"/>
  <c r="C27" i="5"/>
  <c r="B27" i="5"/>
  <c r="A27" i="5"/>
  <c r="C26" i="5"/>
  <c r="B26" i="5"/>
  <c r="A26" i="5"/>
  <c r="C25" i="5"/>
  <c r="B25" i="5"/>
  <c r="A25" i="5"/>
  <c r="C24" i="5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8" i="5"/>
  <c r="B18" i="5"/>
  <c r="A18" i="5"/>
  <c r="C17" i="5"/>
  <c r="A17" i="5"/>
  <c r="C16" i="5"/>
  <c r="C15" i="5"/>
  <c r="B15" i="5"/>
  <c r="A15" i="5"/>
  <c r="C13" i="5"/>
  <c r="A12" i="5"/>
  <c r="C11" i="5"/>
  <c r="B11" i="5"/>
  <c r="A11" i="5"/>
</calcChain>
</file>

<file path=xl/sharedStrings.xml><?xml version="1.0" encoding="utf-8"?>
<sst xmlns="http://schemas.openxmlformats.org/spreadsheetml/2006/main" count="18" uniqueCount="18">
  <si>
    <t>Insegnamenti corso di studio di destinazione</t>
  </si>
  <si>
    <t>crediti</t>
  </si>
  <si>
    <t>Geometria e algebra</t>
  </si>
  <si>
    <t>Lingua inglese: verifica delle conoscenze</t>
  </si>
  <si>
    <t>Formazione sicurezza nei luoghi di lavoro</t>
  </si>
  <si>
    <t>Metodi statistici per l'ingegneria</t>
  </si>
  <si>
    <t>ssd</t>
  </si>
  <si>
    <t>Modulo per inserire la proposta di convalida degli esami sostenuti in un precedente corso di studio</t>
  </si>
  <si>
    <t>Nome*:</t>
  </si>
  <si>
    <t>Cognome*:</t>
  </si>
  <si>
    <t>Ateneo di provenienza*  (inserire il nome esatto e per esteso):</t>
  </si>
  <si>
    <t>Corso di studio di provenienza* (inserire il nome esatto e per esteso):</t>
  </si>
  <si>
    <t>Richiedo l'iscrizione all'anno (selezionare l'anno)*:</t>
  </si>
  <si>
    <r>
      <t xml:space="preserve">insegnamenti sostenuti nel corso di studio di provenienza*
</t>
    </r>
    <r>
      <rPr>
        <i/>
        <sz val="11"/>
        <color theme="1"/>
        <rFont val="Calibri"/>
        <family val="2"/>
        <scheme val="minor"/>
      </rPr>
      <t>inserire in questa colonna gli esami sostenuti corrispondenti agli esami indicati in colonna A. Nel caso di mancata corrispondenza con gli esami di colonna A inserirli in fondo alla lista</t>
    </r>
  </si>
  <si>
    <t>crediti*</t>
  </si>
  <si>
    <t>ssd*</t>
  </si>
  <si>
    <t>(i campi con * sono obbligatori)</t>
  </si>
  <si>
    <t>Esami del piano di studi di Ingegneria elettronica e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</si>
</sst>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wrapText="1"/>
    </xf>
    <xf numFmtId="0" fontId="7" fillId="0" borderId="0" xfId="0" applyFont="1" applyProtection="1"/>
    <xf numFmtId="0" fontId="2" fillId="2" borderId="0" xfId="0" applyFont="1" applyFill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B21" sqref="B21"/>
    </sheetView>
  </sheetViews>
  <sheetFormatPr defaultRowHeight="15" x14ac:dyDescent="0.25"/>
  <cols>
    <col min="1" max="1" width="47.85546875" style="5" customWidth="1"/>
    <col min="2" max="2" width="44" style="5" customWidth="1"/>
    <col min="3" max="3" width="12.5703125" style="5" customWidth="1"/>
    <col min="4" max="4" width="53.5703125" style="5" customWidth="1"/>
    <col min="5" max="5" width="28.140625" style="5" customWidth="1"/>
    <col min="6" max="16384" width="9.140625" style="5"/>
  </cols>
  <sheetData>
    <row r="1" spans="1:8" ht="15.75" x14ac:dyDescent="0.25">
      <c r="A1" s="10" t="s">
        <v>7</v>
      </c>
    </row>
    <row r="2" spans="1:8" ht="15.75" x14ac:dyDescent="0.25">
      <c r="A2" s="10" t="s">
        <v>16</v>
      </c>
    </row>
    <row r="3" spans="1:8" x14ac:dyDescent="0.25">
      <c r="A3" s="2" t="s">
        <v>8</v>
      </c>
      <c r="H3" s="11">
        <v>1</v>
      </c>
    </row>
    <row r="4" spans="1:8" x14ac:dyDescent="0.25">
      <c r="A4" s="2" t="s">
        <v>9</v>
      </c>
      <c r="H4" s="11">
        <v>2</v>
      </c>
    </row>
    <row r="5" spans="1:8" x14ac:dyDescent="0.25">
      <c r="A5" s="2" t="s">
        <v>10</v>
      </c>
      <c r="H5" s="11">
        <v>3</v>
      </c>
    </row>
    <row r="6" spans="1:8" x14ac:dyDescent="0.25">
      <c r="A6" s="2" t="s">
        <v>11</v>
      </c>
      <c r="H6" s="6">
        <v>2</v>
      </c>
    </row>
    <row r="7" spans="1:8" ht="23.25" x14ac:dyDescent="0.35">
      <c r="A7" s="2" t="s">
        <v>12</v>
      </c>
      <c r="B7" s="7">
        <v>3</v>
      </c>
      <c r="H7" s="6">
        <v>3</v>
      </c>
    </row>
    <row r="8" spans="1:8" x14ac:dyDescent="0.25">
      <c r="A8" s="2"/>
    </row>
    <row r="9" spans="1:8" x14ac:dyDescent="0.25">
      <c r="A9" s="1" t="s">
        <v>17</v>
      </c>
    </row>
    <row r="10" spans="1:8" ht="90" x14ac:dyDescent="0.25">
      <c r="A10" s="1" t="s">
        <v>0</v>
      </c>
      <c r="B10" s="1" t="s">
        <v>1</v>
      </c>
      <c r="C10" s="1" t="s">
        <v>6</v>
      </c>
      <c r="D10" s="9" t="s">
        <v>13</v>
      </c>
      <c r="E10" s="1" t="s">
        <v>14</v>
      </c>
      <c r="F10" s="1" t="s">
        <v>15</v>
      </c>
    </row>
    <row r="11" spans="1:8" x14ac:dyDescent="0.25">
      <c r="A11" s="2" t="str">
        <f>IF(OR(B7=1,B7=2),"Analisi matematica Ia","Analisi matematica I")</f>
        <v>Analisi matematica I</v>
      </c>
      <c r="B11" s="2">
        <f>IF(OR(B$7=1,B$7=2),6,9)</f>
        <v>9</v>
      </c>
      <c r="C11" s="2" t="str">
        <f>IF(OR(B$7=1,B$7=2),"MAT/05","MAT/05")</f>
        <v>MAT/05</v>
      </c>
    </row>
    <row r="12" spans="1:8" x14ac:dyDescent="0.25">
      <c r="A12" s="2" t="str">
        <f>IF(OR(B$7=1,B$7=2),"Analisi matematica Ib","Analisi e sintesi dei cicuiti digitali")</f>
        <v>Analisi e sintesi dei cicuiti digitali</v>
      </c>
      <c r="B12" s="2">
        <v>6</v>
      </c>
      <c r="C12" s="2" t="str">
        <f>IF(OR(B$7=1,B$7=2),"ING-INF/05","ING-INF/05")</f>
        <v>ING-INF/05</v>
      </c>
    </row>
    <row r="13" spans="1:8" x14ac:dyDescent="0.25">
      <c r="A13" s="2" t="s">
        <v>2</v>
      </c>
      <c r="B13" s="2">
        <v>9</v>
      </c>
      <c r="C13" s="2" t="str">
        <f>IF(OR(B$7=1,B$7=2),"MAT/03","MAT/03")</f>
        <v>MAT/03</v>
      </c>
    </row>
    <row r="14" spans="1:8" x14ac:dyDescent="0.25">
      <c r="A14" s="2" t="s">
        <v>3</v>
      </c>
      <c r="B14" s="2">
        <v>6</v>
      </c>
      <c r="C14" s="2"/>
    </row>
    <row r="15" spans="1:8" x14ac:dyDescent="0.25">
      <c r="A15" s="2" t="str">
        <f>IF(OR(B$7=1,B$7=2),"Fisica I","Fisica I")</f>
        <v>Fisica I</v>
      </c>
      <c r="B15" s="2">
        <f>IF(OR(B$7=1,B$7=2),6,9)</f>
        <v>9</v>
      </c>
      <c r="C15" s="2" t="str">
        <f>IF(OR(B$7=1,B$7=2),"FIS/03","FIS/01")</f>
        <v>FIS/01</v>
      </c>
    </row>
    <row r="16" spans="1:8" x14ac:dyDescent="0.25">
      <c r="A16" s="2" t="s">
        <v>5</v>
      </c>
      <c r="B16" s="2">
        <v>6</v>
      </c>
      <c r="C16" s="2" t="str">
        <f>IF(OR(B$7=1,B$7=2),"MAT/08","MAT/08")</f>
        <v>MAT/08</v>
      </c>
    </row>
    <row r="17" spans="1:3" x14ac:dyDescent="0.25">
      <c r="A17" s="2" t="str">
        <f>IF(OR(B$7=1,B$7=2),"Fondamenti di informatica modulo A","Fondamenti di informatica modulo A")</f>
        <v>Fondamenti di informatica modulo A</v>
      </c>
      <c r="B17" s="2">
        <v>6</v>
      </c>
      <c r="C17" s="2" t="str">
        <f>IF(OR(B$7=1,B$7=2),"ING-INF/05","ING-INF/05")</f>
        <v>ING-INF/05</v>
      </c>
    </row>
    <row r="18" spans="1:3" x14ac:dyDescent="0.25">
      <c r="A18" s="2" t="str">
        <f>IF(OR(B$7=1,B$7=2),"Fondamenti di informatica modulo B","Fondamenti di informatica modulo B")</f>
        <v>Fondamenti di informatica modulo B</v>
      </c>
      <c r="B18" s="2">
        <f>IF(OR(B$7=1,B$7=2),9,6)</f>
        <v>6</v>
      </c>
      <c r="C18" s="2" t="str">
        <f>IF(OR(B$7=1,B$7=2),"ING-INF/05","ING-INF/05")</f>
        <v>ING-INF/05</v>
      </c>
    </row>
    <row r="19" spans="1:3" x14ac:dyDescent="0.25">
      <c r="A19" s="2" t="s">
        <v>4</v>
      </c>
      <c r="B19" s="2">
        <v>0</v>
      </c>
      <c r="C19" s="2"/>
    </row>
    <row r="20" spans="1:3" x14ac:dyDescent="0.25">
      <c r="A20" s="3" t="str">
        <f>IF(B$7=1,"",IF(B$7=2,"Fisica II","Fisica II"))</f>
        <v>Fisica II</v>
      </c>
      <c r="B20" s="3">
        <f>IF(B$7=1,"",IF(B$7=2,6,9))</f>
        <v>9</v>
      </c>
      <c r="C20" s="2" t="str">
        <f>IF(B$7=1,"",IF(B$7=2,"FIS/01","FIS/01"))</f>
        <v>FIS/01</v>
      </c>
    </row>
    <row r="21" spans="1:3" x14ac:dyDescent="0.25">
      <c r="A21" s="3" t="str">
        <f>IF(B$7=1,"",IF(B$7=2,"Analisi matematica II","Analisi matematica II"))</f>
        <v>Analisi matematica II</v>
      </c>
      <c r="B21" s="3">
        <f>IF(B$7=1,"",IF(B$7=2,6,9))</f>
        <v>9</v>
      </c>
      <c r="C21" s="2" t="str">
        <f>IF(B$7=1,"",IF(B$7=2,"MAT/05","MAT/05"))</f>
        <v>MAT/05</v>
      </c>
    </row>
    <row r="22" spans="1:3" x14ac:dyDescent="0.25">
      <c r="A22" s="3" t="str">
        <f>IF(B$7=1,"",IF(B$7=2,"Circuiti elettrici: fondamenti e laboratorio","Teoria dei circuiti"))</f>
        <v>Teoria dei circuiti</v>
      </c>
      <c r="B22" s="3">
        <f>IF(B$7=1,"",IF(B$7=2,9,9))</f>
        <v>9</v>
      </c>
      <c r="C22" s="2" t="str">
        <f>IF(B$7=1,"",IF(B$7=2,"ING-IND/31","ING-IND/31"))</f>
        <v>ING-IND/31</v>
      </c>
    </row>
    <row r="23" spans="1:3" x14ac:dyDescent="0.25">
      <c r="A23" s="3" t="str">
        <f>IF(B$7=1,"",IF(B$7=2,"Fondamenti di automatica","Fondamenti di automatica"))</f>
        <v>Fondamenti di automatica</v>
      </c>
      <c r="B23" s="3">
        <f>IF(B$7=1,"",IF(B$7=2,9,9))</f>
        <v>9</v>
      </c>
      <c r="C23" s="2" t="str">
        <f>IF(B$7=1,"",IF(B$7=2,"ING-INF/04","ING-INF/04"))</f>
        <v>ING-INF/04</v>
      </c>
    </row>
    <row r="24" spans="1:3" x14ac:dyDescent="0.25">
      <c r="A24" s="3" t="str">
        <f>IF(B$7=1,"",IF(B$7=2,"Sistemi elettronici digitali","Elettronica digitale"))</f>
        <v>Elettronica digitale</v>
      </c>
      <c r="B24" s="3">
        <f>IF(B$7=1,"",IF(B$7=2,6,9))</f>
        <v>9</v>
      </c>
      <c r="C24" s="2" t="str">
        <f>IF(B$7=1,"",IF(B$7=2,"ING-INF/01","ING-INF/01"))</f>
        <v>ING-INF/01</v>
      </c>
    </row>
    <row r="25" spans="1:3" x14ac:dyDescent="0.25">
      <c r="A25" s="3" t="str">
        <f>IF(B$7=1,"",IF(B$7=2,"Segnali e comunicazioni:fondamenti e laboratorio","Segnali e comunicazioni"))</f>
        <v>Segnali e comunicazioni</v>
      </c>
      <c r="B25" s="3">
        <f>IF(B$7=1,"",IF(B$7=2,9,9))</f>
        <v>9</v>
      </c>
      <c r="C25" s="2" t="str">
        <f>IF(B$7=1,"",IF(B$7=2,"ING-INF/03","ING-INF/03"))</f>
        <v>ING-INF/03</v>
      </c>
    </row>
    <row r="26" spans="1:3" x14ac:dyDescent="0.25">
      <c r="A26" s="3" t="str">
        <f>IF(B$7=1,"",IF(B$7=2,"Calcolatori elettronici","Calcolatori elettronici"))</f>
        <v>Calcolatori elettronici</v>
      </c>
      <c r="B26" s="3">
        <f>IF(B$7=1,"",IF(B$7=2,6,6))</f>
        <v>6</v>
      </c>
      <c r="C26" s="2" t="str">
        <f>IF(B$7=1,"",IF(B$7=2,"ING-INF/05","ING-INF/05"))</f>
        <v>ING-INF/05</v>
      </c>
    </row>
    <row r="27" spans="1:3" x14ac:dyDescent="0.25">
      <c r="A27" s="3" t="str">
        <f>IF(B$7=1,"",IF(B$7=2,"Sistemi operativi","Sistemi operativi"))</f>
        <v>Sistemi operativi</v>
      </c>
      <c r="B27" s="3">
        <f>IF(B$7=1,"",IF(B$7=2,6,6))</f>
        <v>6</v>
      </c>
      <c r="C27" s="2" t="str">
        <f>IF(B$7=1,"",IF(B$7=2,"ING-INF/05","ING-INF/05"))</f>
        <v>ING-INF/05</v>
      </c>
    </row>
    <row r="28" spans="1:3" x14ac:dyDescent="0.25">
      <c r="A28" s="4" t="str">
        <f>IF(OR(B$7=1,,B$7=2),"",IF(B$7=3,"Matematica discreta"))</f>
        <v>Matematica discreta</v>
      </c>
      <c r="B28" s="4">
        <f>IF(OR(B$7=1,B$7=2),"",IF(B$7=3,6))</f>
        <v>6</v>
      </c>
      <c r="C28" s="2" t="str">
        <f>IF(OR(B$7=1,B$7=2),"",IF(B$7=3,"MAT/05"))</f>
        <v>MAT/05</v>
      </c>
    </row>
    <row r="29" spans="1:3" x14ac:dyDescent="0.25">
      <c r="A29" s="4" t="str">
        <f>IF(OR(B$7=1,,B$7=2),"",IF(B$7=3,"Elettronica analogica"))</f>
        <v>Elettronica analogica</v>
      </c>
      <c r="B29" s="4">
        <f>IF(OR(B$7=1,B$7=2),"",IF(B$7=3,9))</f>
        <v>9</v>
      </c>
      <c r="C29" s="2" t="str">
        <f>IF(OR(B$7=1,B$7=2),"",IF(B$7=3,"ING-INF/01"))</f>
        <v>ING-INF/01</v>
      </c>
    </row>
    <row r="30" spans="1:3" x14ac:dyDescent="0.25">
      <c r="A30" s="4" t="str">
        <f>IF(OR(B$7=1,,B$7=2),"",IF(B$7=3,"Reti di telecomunicazioni e internet"))</f>
        <v>Reti di telecomunicazioni e internet</v>
      </c>
      <c r="B30" s="4">
        <f>IF(OR(B$7=1,B$7=2),"",IF(B$7=3,9))</f>
        <v>9</v>
      </c>
      <c r="C30" s="2" t="str">
        <f>IF(OR(B$7=1,B$7=2),"",IF(B$7=3,"ING-INF/03"))</f>
        <v>ING-INF/03</v>
      </c>
    </row>
    <row r="31" spans="1:3" x14ac:dyDescent="0.25">
      <c r="A31" s="4" t="str">
        <f>IF(OR(B$7=1,,B$7=2),"",IF(B$7=3,"Metodi matematici per l'ingegneria"))</f>
        <v>Metodi matematici per l'ingegneria</v>
      </c>
      <c r="B31" s="4">
        <f>IF(OR(B$7=1,B$7=2),"",IF(B$7=3,6))</f>
        <v>6</v>
      </c>
      <c r="C31" s="2" t="str">
        <f>IF(OR(B$7=1,B$7=2),"",IF(B$7=3,"MAT/05"))</f>
        <v>MAT/05</v>
      </c>
    </row>
    <row r="32" spans="1:3" x14ac:dyDescent="0.25">
      <c r="A32" s="4" t="str">
        <f>IF(OR(B$7=1,,B$7=2),"",IF(B$7=3,"Linguaggi di descrizione dell'hardware"))</f>
        <v>Linguaggi di descrizione dell'hardware</v>
      </c>
      <c r="B32" s="4">
        <f>IF(OR(B$7=1,B$7=2),"",IF(B$7=3,6))</f>
        <v>6</v>
      </c>
      <c r="C32" s="2" t="str">
        <f>IF(OR(B$7=1,B$7=2),"",IF(B$7=3,"ING-INF/05"))</f>
        <v>ING-INF/05</v>
      </c>
    </row>
    <row r="33" spans="1:3" x14ac:dyDescent="0.25">
      <c r="A33" s="4" t="str">
        <f>IF(OR(B$7=1,,B$7=2),"",IF(B$7=3,"Ingegneria del sofware"))</f>
        <v>Ingegneria del sofware</v>
      </c>
      <c r="B33" s="4">
        <f>IF(OR(B$7=1,B$7=2),"",IF(B$7=3,6))</f>
        <v>6</v>
      </c>
      <c r="C33" s="2" t="str">
        <f>IF(OR(B$7=1,B$7=2),"",IF(B$7=3,"ING-INF/05"))</f>
        <v>ING-INF/05</v>
      </c>
    </row>
    <row r="34" spans="1:3" x14ac:dyDescent="0.25">
      <c r="A34" s="4" t="str">
        <f>IF(OR(B$7=1,,B$7=2),"",IF(B$7=3,"Ingegneria dei sistemi web"))</f>
        <v>Ingegneria dei sistemi web</v>
      </c>
      <c r="B34" s="4">
        <f>IF(OR(B$7=1,B$7=2),"",IF(B$7=3,6))</f>
        <v>6</v>
      </c>
      <c r="C34" s="2" t="str">
        <f>IF(OR(B$7=1,B$7=2),"",IF(B$7=3,"ING-INF/05"))</f>
        <v>ING-INF/05</v>
      </c>
    </row>
    <row r="35" spans="1:3" x14ac:dyDescent="0.25">
      <c r="A35" s="8"/>
      <c r="B35" s="8"/>
    </row>
    <row r="36" spans="1:3" x14ac:dyDescent="0.25">
      <c r="A36" s="8"/>
      <c r="B36" s="8"/>
    </row>
    <row r="37" spans="1:3" x14ac:dyDescent="0.25">
      <c r="A37" s="8"/>
      <c r="B37" s="8"/>
    </row>
    <row r="38" spans="1:3" x14ac:dyDescent="0.25">
      <c r="A38" s="8"/>
      <c r="B38" s="8"/>
    </row>
  </sheetData>
  <sheetProtection algorithmName="SHA-512" hashValue="NjpvaTAPISoA1J373qnafeMrjuYQYT1uhKm1q+/3ZQR3aRnnPz0iSO/eLwP96eiXvergbwAp4KMRECwrxGEDgA==" saltValue="ArGsEMUv9sOtYOs9ANrFwg==" spinCount="100000" sheet="1" objects="1" scenarios="1" formatCells="0" formatColumns="0" formatRows="0"/>
  <dataValidations count="1">
    <dataValidation type="list" allowBlank="1" showInputMessage="1" showErrorMessage="1" sqref="B7">
      <formula1>$H$3:$H$5</formula1>
    </dataValidation>
  </dataValidations>
  <pageMargins left="0.7" right="0.7" top="0.75" bottom="0.75" header="0.3" footer="0.3"/>
  <ignoredErrors>
    <ignoredError sqref="B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Elettronica e Informatica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dcterms:created xsi:type="dcterms:W3CDTF">2018-05-17T10:26:04Z</dcterms:created>
  <dcterms:modified xsi:type="dcterms:W3CDTF">2018-06-18T08:27:36Z</dcterms:modified>
</cp:coreProperties>
</file>